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85" activeTab="3"/>
  </bookViews>
  <sheets>
    <sheet name="Школа 1" sheetId="1" r:id="rId1"/>
    <sheet name="Школа 1 (2)" sheetId="2" r:id="rId2"/>
    <sheet name="Школа 2" sheetId="3" r:id="rId3"/>
    <sheet name="сводная" sheetId="4" r:id="rId4"/>
  </sheets>
  <definedNames>
    <definedName name="_xlnm.Print_Area" localSheetId="3">'сводная'!$A$1:$S$26</definedName>
    <definedName name="_xlnm.Print_Area" localSheetId="0">'Школа 1'!$A$1:$S$10</definedName>
    <definedName name="_xlnm.Print_Area" localSheetId="1">'Школа 1 (2)'!$A$1:$S$11</definedName>
    <definedName name="_xlnm.Print_Area" localSheetId="2">'Школа 2'!$A$1:$S$11</definedName>
  </definedNames>
  <calcPr fullCalcOnLoad="1"/>
</workbook>
</file>

<file path=xl/sharedStrings.xml><?xml version="1.0" encoding="utf-8"?>
<sst xmlns="http://schemas.openxmlformats.org/spreadsheetml/2006/main" count="117" uniqueCount="29">
  <si>
    <t>ФОТЦст (1%)</t>
  </si>
  <si>
    <t>ФОТ ОУ (99%)</t>
  </si>
  <si>
    <t>ФОТбаз (70%)</t>
  </si>
  <si>
    <t>ФОТуч (63,4%)</t>
  </si>
  <si>
    <t>ФОТдр (36,6%)</t>
  </si>
  <si>
    <t>ФОТстимулир (30%)</t>
  </si>
  <si>
    <t>Доплаты+(Кпр,Ккв,Кзв,Кор) 50%</t>
  </si>
  <si>
    <t>Премии 50%</t>
  </si>
  <si>
    <t>В том числе:</t>
  </si>
  <si>
    <t>Анализ финансовой обеспеченности перехода на НСОТ (тысяч руб)</t>
  </si>
  <si>
    <t>Отклонение за м-ц</t>
  </si>
  <si>
    <t>2007 год</t>
  </si>
  <si>
    <t>2006 год</t>
  </si>
  <si>
    <t>ФОТ всего (100%) за 4 месяца</t>
  </si>
  <si>
    <t>Фот ЗУ 4 м-ца (тыс руб)</t>
  </si>
  <si>
    <t>кол-во работников (всего)</t>
  </si>
  <si>
    <t>учителей</t>
  </si>
  <si>
    <t>средняя зарплата всех раб.</t>
  </si>
  <si>
    <t>Средняя зарплата учителей</t>
  </si>
  <si>
    <t xml:space="preserve">увеличение з/пл учит. К 2006 г </t>
  </si>
  <si>
    <t>% ФОТ уч</t>
  </si>
  <si>
    <t>Отклонение за 4 м-ц</t>
  </si>
  <si>
    <t>Расчет по НСОТ план</t>
  </si>
  <si>
    <r>
      <t>§</t>
    </r>
    <r>
      <rPr>
        <sz val="8"/>
        <color indexed="8"/>
        <rFont val="Times New Roman"/>
        <family val="1"/>
      </rPr>
      <t>        административно-управленческого (директор, заведующий, руководитель общеобразовательного учреждения, руководитель структурного подразделения, заместители руководителя, директора, заведующего и др.) персонала общеобразовательного учреждения;</t>
    </r>
  </si>
  <si>
    <t>Факт потребность</t>
  </si>
  <si>
    <t>по МОУ________________________________</t>
  </si>
  <si>
    <t>по МОУ______________________________</t>
  </si>
  <si>
    <t>по МОУ_________________________________________</t>
  </si>
  <si>
    <t>по  МОУ____________________________________________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</si>
</sst>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1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sz val="8"/>
      <color indexed="8"/>
      <name val="Wingdings"/>
      <family val="0"/>
    </font>
    <font>
      <sz val="8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 textRotation="90"/>
    </xf>
    <xf numFmtId="164" fontId="2" fillId="0" borderId="2" xfId="0" applyNumberFormat="1" applyFont="1" applyBorder="1" applyAlignment="1">
      <alignment horizontal="center" textRotation="90"/>
    </xf>
    <xf numFmtId="1" fontId="3" fillId="0" borderId="3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2" fillId="3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9" fillId="4" borderId="1" xfId="0" applyNumberFormat="1" applyFont="1" applyFill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10" fillId="0" borderId="1" xfId="0" applyNumberFormat="1" applyFont="1" applyFill="1" applyBorder="1" applyAlignment="1" applyProtection="1">
      <alignment/>
      <protection locked="0"/>
    </xf>
    <xf numFmtId="164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5" fontId="0" fillId="0" borderId="5" xfId="17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3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2" fontId="0" fillId="2" borderId="0" xfId="0" applyNumberFormat="1" applyFont="1" applyFill="1" applyBorder="1" applyAlignment="1">
      <alignment/>
    </xf>
    <xf numFmtId="166" fontId="0" fillId="0" borderId="2" xfId="0" applyNumberFormat="1" applyFont="1" applyBorder="1" applyAlignment="1">
      <alignment/>
    </xf>
    <xf numFmtId="165" fontId="0" fillId="0" borderId="5" xfId="17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3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4" fillId="0" borderId="0" xfId="0" applyNumberFormat="1" applyFont="1" applyBorder="1" applyAlignment="1">
      <alignment horizontal="left"/>
    </xf>
    <xf numFmtId="2" fontId="11" fillId="2" borderId="1" xfId="0" applyNumberFormat="1" applyFont="1" applyFill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5" xfId="0" applyNumberFormat="1" applyFont="1" applyFill="1" applyBorder="1" applyAlignment="1">
      <alignment/>
    </xf>
    <xf numFmtId="164" fontId="9" fillId="0" borderId="7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17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center" textRotation="90"/>
    </xf>
    <xf numFmtId="164" fontId="0" fillId="0" borderId="0" xfId="0" applyNumberFormat="1" applyFont="1" applyFill="1" applyAlignment="1">
      <alignment horizontal="center" textRotation="90"/>
    </xf>
    <xf numFmtId="164" fontId="12" fillId="0" borderId="0" xfId="0" applyNumberFormat="1" applyFont="1" applyFill="1" applyBorder="1" applyAlignment="1">
      <alignment horizontal="center" textRotation="90"/>
    </xf>
    <xf numFmtId="166" fontId="0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 horizontal="center" textRotation="90"/>
    </xf>
    <xf numFmtId="165" fontId="0" fillId="0" borderId="0" xfId="17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center" textRotation="90"/>
    </xf>
    <xf numFmtId="1" fontId="9" fillId="4" borderId="1" xfId="0" applyNumberFormat="1" applyFont="1" applyFill="1" applyBorder="1" applyAlignment="1" applyProtection="1">
      <alignment/>
      <protection locked="0"/>
    </xf>
    <xf numFmtId="2" fontId="9" fillId="4" borderId="8" xfId="0" applyNumberFormat="1" applyFont="1" applyFill="1" applyBorder="1" applyAlignment="1" applyProtection="1">
      <alignment/>
      <protection locked="0"/>
    </xf>
    <xf numFmtId="2" fontId="9" fillId="4" borderId="9" xfId="0" applyNumberFormat="1" applyFont="1" applyFill="1" applyBorder="1" applyAlignment="1" applyProtection="1">
      <alignment/>
      <protection locked="0"/>
    </xf>
    <xf numFmtId="2" fontId="11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 applyProtection="1">
      <alignment/>
      <protection locked="0"/>
    </xf>
    <xf numFmtId="164" fontId="0" fillId="0" borderId="7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9" fillId="4" borderId="10" xfId="0" applyNumberFormat="1" applyFont="1" applyFill="1" applyBorder="1" applyAlignment="1" applyProtection="1">
      <alignment/>
      <protection locked="0"/>
    </xf>
    <xf numFmtId="166" fontId="0" fillId="0" borderId="11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center"/>
    </xf>
    <xf numFmtId="165" fontId="9" fillId="0" borderId="1" xfId="17" applyNumberFormat="1" applyFont="1" applyBorder="1" applyAlignment="1">
      <alignment horizontal="center"/>
    </xf>
    <xf numFmtId="165" fontId="12" fillId="0" borderId="1" xfId="17" applyNumberFormat="1" applyFont="1" applyBorder="1" applyAlignment="1">
      <alignment horizontal="center"/>
    </xf>
    <xf numFmtId="165" fontId="12" fillId="0" borderId="1" xfId="17" applyNumberFormat="1" applyFont="1" applyBorder="1" applyAlignment="1">
      <alignment/>
    </xf>
    <xf numFmtId="166" fontId="12" fillId="0" borderId="1" xfId="0" applyNumberFormat="1" applyFont="1" applyBorder="1" applyAlignment="1">
      <alignment horizontal="center"/>
    </xf>
    <xf numFmtId="164" fontId="9" fillId="4" borderId="4" xfId="0" applyNumberFormat="1" applyFont="1" applyFill="1" applyBorder="1" applyAlignment="1" applyProtection="1">
      <alignment/>
      <protection locked="0"/>
    </xf>
    <xf numFmtId="164" fontId="9" fillId="0" borderId="1" xfId="0" applyNumberFormat="1" applyFont="1" applyBorder="1" applyAlignment="1">
      <alignment/>
    </xf>
    <xf numFmtId="164" fontId="10" fillId="0" borderId="4" xfId="0" applyNumberFormat="1" applyFont="1" applyFill="1" applyBorder="1" applyAlignment="1" applyProtection="1">
      <alignment/>
      <protection locked="0"/>
    </xf>
    <xf numFmtId="164" fontId="9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6" fontId="0" fillId="0" borderId="14" xfId="0" applyNumberFormat="1" applyFont="1" applyBorder="1" applyAlignment="1">
      <alignment horizontal="center"/>
    </xf>
    <xf numFmtId="165" fontId="0" fillId="0" borderId="15" xfId="17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textRotation="90"/>
    </xf>
    <xf numFmtId="164" fontId="2" fillId="0" borderId="3" xfId="0" applyNumberFormat="1" applyFont="1" applyBorder="1" applyAlignment="1">
      <alignment horizontal="center" textRotation="90"/>
    </xf>
    <xf numFmtId="164" fontId="2" fillId="0" borderId="8" xfId="0" applyNumberFormat="1" applyFont="1" applyBorder="1" applyAlignment="1">
      <alignment horizontal="center" textRotation="90"/>
    </xf>
    <xf numFmtId="164" fontId="2" fillId="0" borderId="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textRotation="90"/>
    </xf>
    <xf numFmtId="164" fontId="2" fillId="0" borderId="14" xfId="0" applyNumberFormat="1" applyFont="1" applyBorder="1" applyAlignment="1">
      <alignment horizontal="center" textRotation="90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textRotation="90"/>
    </xf>
    <xf numFmtId="164" fontId="2" fillId="5" borderId="1" xfId="0" applyNumberFormat="1" applyFont="1" applyFill="1" applyBorder="1" applyAlignment="1">
      <alignment horizontal="center" textRotation="90"/>
    </xf>
    <xf numFmtId="164" fontId="0" fillId="0" borderId="7" xfId="0" applyNumberFormat="1" applyFont="1" applyBorder="1" applyAlignment="1">
      <alignment horizontal="center" textRotation="90"/>
    </xf>
    <xf numFmtId="164" fontId="0" fillId="0" borderId="14" xfId="0" applyNumberFormat="1" applyFont="1" applyBorder="1" applyAlignment="1">
      <alignment horizontal="center" textRotation="90"/>
    </xf>
    <xf numFmtId="164" fontId="13" fillId="0" borderId="7" xfId="0" applyNumberFormat="1" applyFont="1" applyBorder="1" applyAlignment="1">
      <alignment horizontal="center" textRotation="90"/>
    </xf>
    <xf numFmtId="164" fontId="13" fillId="0" borderId="14" xfId="0" applyNumberFormat="1" applyFont="1" applyBorder="1" applyAlignment="1">
      <alignment horizontal="center" textRotation="90"/>
    </xf>
    <xf numFmtId="164" fontId="12" fillId="0" borderId="7" xfId="0" applyNumberFormat="1" applyFont="1" applyBorder="1" applyAlignment="1">
      <alignment horizontal="center" textRotation="90"/>
    </xf>
    <xf numFmtId="164" fontId="12" fillId="0" borderId="14" xfId="0" applyNumberFormat="1" applyFont="1" applyBorder="1" applyAlignment="1">
      <alignment horizontal="center" textRotation="90"/>
    </xf>
    <xf numFmtId="164" fontId="3" fillId="0" borderId="4" xfId="0" applyNumberFormat="1" applyFont="1" applyBorder="1" applyAlignment="1">
      <alignment horizontal="center" textRotation="90"/>
    </xf>
    <xf numFmtId="164" fontId="3" fillId="0" borderId="8" xfId="0" applyNumberFormat="1" applyFont="1" applyBorder="1" applyAlignment="1">
      <alignment horizontal="center" textRotation="90"/>
    </xf>
    <xf numFmtId="164" fontId="3" fillId="0" borderId="3" xfId="0" applyNumberFormat="1" applyFont="1" applyBorder="1" applyAlignment="1">
      <alignment horizontal="center" textRotation="90"/>
    </xf>
    <xf numFmtId="164" fontId="6" fillId="0" borderId="0" xfId="0" applyNumberFormat="1" applyFont="1" applyAlignment="1">
      <alignment horizontal="center" textRotation="90"/>
    </xf>
    <xf numFmtId="164" fontId="12" fillId="0" borderId="0" xfId="0" applyNumberFormat="1" applyFont="1" applyBorder="1" applyAlignment="1">
      <alignment horizontal="center" textRotation="90"/>
    </xf>
    <xf numFmtId="164" fontId="12" fillId="0" borderId="0" xfId="0" applyNumberFormat="1" applyFont="1" applyAlignment="1">
      <alignment horizontal="center" textRotation="90"/>
    </xf>
    <xf numFmtId="164" fontId="0" fillId="0" borderId="0" xfId="0" applyNumberFormat="1" applyFont="1" applyAlignment="1">
      <alignment horizontal="center" textRotation="90"/>
    </xf>
    <xf numFmtId="164" fontId="13" fillId="0" borderId="0" xfId="0" applyNumberFormat="1" applyFont="1" applyBorder="1" applyAlignment="1">
      <alignment horizontal="center" textRotation="90"/>
    </xf>
    <xf numFmtId="164" fontId="13" fillId="0" borderId="0" xfId="0" applyNumberFormat="1" applyFont="1" applyAlignment="1">
      <alignment horizontal="center" textRotation="90"/>
    </xf>
    <xf numFmtId="164" fontId="0" fillId="0" borderId="7" xfId="0" applyNumberFormat="1" applyFont="1" applyBorder="1" applyAlignment="1">
      <alignment horizontal="center" textRotation="90"/>
    </xf>
    <xf numFmtId="164" fontId="0" fillId="0" borderId="0" xfId="0" applyNumberFormat="1" applyFont="1" applyAlignment="1">
      <alignment horizontal="center" textRotation="90"/>
    </xf>
    <xf numFmtId="164" fontId="5" fillId="0" borderId="0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12</xdr:col>
      <xdr:colOff>571500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3781425"/>
          <a:ext cx="5619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 сметы расходов взять (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субвецию по коду 211,213  -  фактические расходы за 4мес.  (код 211,213) *2  + 1/3 учебныхрасходов)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/1,262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12</xdr:col>
      <xdr:colOff>571500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3990975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 сметы расходов взять (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субвецию по коду 211,213  -  фактические расходы за 4мес.  (код 211,213) *2  + 1/3 учебныхрасходов)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/1,262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13</xdr:col>
      <xdr:colOff>57150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3962400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 сметы расходов взять (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субвецию по коду 211,213  -  фактические расходы за 4мес.  (код 211,213) *2  + 1/3 учебныхрасходов)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/1,262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10"/>
  <sheetViews>
    <sheetView workbookViewId="0" topLeftCell="C1">
      <selection activeCell="P19" sqref="P19"/>
    </sheetView>
  </sheetViews>
  <sheetFormatPr defaultColWidth="9.00390625" defaultRowHeight="12.75"/>
  <cols>
    <col min="1" max="1" width="17.875" style="1" customWidth="1"/>
    <col min="2" max="2" width="5.25390625" style="1" customWidth="1"/>
    <col min="3" max="3" width="5.875" style="1" customWidth="1"/>
    <col min="4" max="4" width="8.00390625" style="1" customWidth="1"/>
    <col min="5" max="5" width="8.25390625" style="1" customWidth="1"/>
    <col min="6" max="6" width="6.875" style="1" customWidth="1"/>
    <col min="7" max="7" width="6.125" style="1" customWidth="1"/>
    <col min="8" max="9" width="5.875" style="1" customWidth="1"/>
    <col min="10" max="10" width="5.375" style="1" customWidth="1"/>
    <col min="11" max="11" width="4.75390625" style="1" customWidth="1"/>
    <col min="12" max="12" width="4.125" style="1" customWidth="1"/>
    <col min="13" max="13" width="7.75390625" style="1" customWidth="1"/>
    <col min="14" max="14" width="9.00390625" style="1" customWidth="1"/>
    <col min="15" max="15" width="8.75390625" style="1" customWidth="1"/>
    <col min="16" max="16" width="7.875" style="1" customWidth="1"/>
    <col min="17" max="17" width="8.375" style="1" customWidth="1"/>
    <col min="18" max="18" width="7.625" style="1" customWidth="1"/>
    <col min="19" max="19" width="8.625" style="1" customWidth="1"/>
    <col min="20" max="16384" width="9.125" style="1" customWidth="1"/>
  </cols>
  <sheetData>
    <row r="1" spans="2:7" s="2" customFormat="1" ht="24.75" customHeight="1">
      <c r="B1" s="3" t="s">
        <v>9</v>
      </c>
      <c r="C1" s="3"/>
      <c r="D1" s="3"/>
      <c r="E1" s="3"/>
      <c r="F1" s="3"/>
      <c r="G1" s="3"/>
    </row>
    <row r="2" spans="3:14" s="2" customFormat="1" ht="24.75" customHeight="1">
      <c r="C2" s="2" t="s">
        <v>26</v>
      </c>
      <c r="M2" s="4"/>
      <c r="N2" s="4"/>
    </row>
    <row r="3" spans="1:19" s="2" customFormat="1" ht="14.25" customHeight="1">
      <c r="A3" s="101"/>
      <c r="B3" s="106" t="s">
        <v>13</v>
      </c>
      <c r="C3" s="91" t="s">
        <v>0</v>
      </c>
      <c r="D3" s="91" t="s">
        <v>1</v>
      </c>
      <c r="E3" s="94" t="s">
        <v>8</v>
      </c>
      <c r="F3" s="95"/>
      <c r="G3" s="95"/>
      <c r="H3" s="95"/>
      <c r="I3" s="95"/>
      <c r="J3" s="95"/>
      <c r="K3" s="94" t="s">
        <v>11</v>
      </c>
      <c r="L3" s="95"/>
      <c r="M3" s="96"/>
      <c r="N3" s="97"/>
      <c r="O3" s="98" t="s">
        <v>12</v>
      </c>
      <c r="P3" s="96"/>
      <c r="Q3" s="91" t="s">
        <v>19</v>
      </c>
      <c r="R3" s="113" t="s">
        <v>14</v>
      </c>
      <c r="S3" s="113" t="s">
        <v>20</v>
      </c>
    </row>
    <row r="4" spans="1:19" s="2" customFormat="1" ht="14.25" customHeight="1">
      <c r="A4" s="102"/>
      <c r="B4" s="106"/>
      <c r="C4" s="93"/>
      <c r="D4" s="93"/>
      <c r="E4" s="91" t="s">
        <v>2</v>
      </c>
      <c r="F4" s="104" t="s">
        <v>8</v>
      </c>
      <c r="G4" s="104"/>
      <c r="H4" s="105" t="s">
        <v>5</v>
      </c>
      <c r="I4" s="104" t="s">
        <v>8</v>
      </c>
      <c r="J4" s="94"/>
      <c r="K4" s="91" t="s">
        <v>15</v>
      </c>
      <c r="L4" s="99" t="s">
        <v>16</v>
      </c>
      <c r="M4" s="91" t="s">
        <v>17</v>
      </c>
      <c r="N4" s="91" t="s">
        <v>18</v>
      </c>
      <c r="O4" s="91" t="s">
        <v>17</v>
      </c>
      <c r="P4" s="91" t="s">
        <v>18</v>
      </c>
      <c r="Q4" s="93"/>
      <c r="R4" s="114"/>
      <c r="S4" s="114"/>
    </row>
    <row r="5" spans="1:19" s="2" customFormat="1" ht="126" customHeight="1">
      <c r="A5" s="103"/>
      <c r="B5" s="106"/>
      <c r="C5" s="92"/>
      <c r="D5" s="92"/>
      <c r="E5" s="92"/>
      <c r="F5" s="5" t="s">
        <v>3</v>
      </c>
      <c r="G5" s="5" t="s">
        <v>4</v>
      </c>
      <c r="H5" s="105"/>
      <c r="I5" s="5" t="s">
        <v>6</v>
      </c>
      <c r="J5" s="6" t="s">
        <v>7</v>
      </c>
      <c r="K5" s="92"/>
      <c r="L5" s="100"/>
      <c r="M5" s="92"/>
      <c r="N5" s="92"/>
      <c r="O5" s="92"/>
      <c r="P5" s="92"/>
      <c r="Q5" s="92"/>
      <c r="R5" s="115"/>
      <c r="S5" s="115"/>
    </row>
    <row r="6" spans="1:19" s="11" customFormat="1" ht="16.5" customHeight="1">
      <c r="A6" s="7">
        <v>1</v>
      </c>
      <c r="B6" s="8">
        <v>2</v>
      </c>
      <c r="C6" s="7">
        <v>3</v>
      </c>
      <c r="D6" s="7">
        <v>4</v>
      </c>
      <c r="E6" s="7">
        <v>5</v>
      </c>
      <c r="F6" s="9">
        <v>6</v>
      </c>
      <c r="G6" s="9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s="2" customFormat="1" ht="27.75" customHeight="1">
      <c r="A7" s="53" t="s">
        <v>22</v>
      </c>
      <c r="B7" s="20"/>
      <c r="C7" s="35">
        <f>B7*0.01</f>
        <v>0</v>
      </c>
      <c r="D7" s="35">
        <f>B7*0.99</f>
        <v>0</v>
      </c>
      <c r="E7" s="35">
        <f>D7*0.7</f>
        <v>0</v>
      </c>
      <c r="F7" s="36">
        <f>E7*0.634</f>
        <v>0</v>
      </c>
      <c r="G7" s="36">
        <f>E7*0.366</f>
        <v>0</v>
      </c>
      <c r="H7" s="35">
        <f>D7*0.3</f>
        <v>0</v>
      </c>
      <c r="I7" s="36">
        <f>H7*0.5</f>
        <v>0</v>
      </c>
      <c r="J7" s="37">
        <f>H7*0.5</f>
        <v>0</v>
      </c>
      <c r="K7" s="37"/>
      <c r="L7" s="35"/>
      <c r="M7" s="37"/>
      <c r="N7" s="35"/>
      <c r="O7" s="35"/>
      <c r="P7" s="38"/>
      <c r="Q7" s="35"/>
      <c r="R7" s="35"/>
      <c r="S7" s="35"/>
    </row>
    <row r="8" spans="1:20" s="2" customFormat="1" ht="18" customHeight="1">
      <c r="A8" s="52" t="s">
        <v>24</v>
      </c>
      <c r="B8" s="25">
        <f>C8+D8</f>
        <v>0</v>
      </c>
      <c r="C8" s="50">
        <f>C7</f>
        <v>0</v>
      </c>
      <c r="D8" s="36">
        <f>E8+H8</f>
        <v>0</v>
      </c>
      <c r="E8" s="39">
        <f>F8+G8</f>
        <v>0</v>
      </c>
      <c r="F8" s="84"/>
      <c r="G8" s="84"/>
      <c r="H8" s="40">
        <f>I8+J8</f>
        <v>0</v>
      </c>
      <c r="I8" s="84"/>
      <c r="J8" s="51">
        <f>J7</f>
        <v>0</v>
      </c>
      <c r="K8" s="67"/>
      <c r="L8" s="67"/>
      <c r="M8" s="41" t="e">
        <f>(F8+G8+I8)/K8/4*1000</f>
        <v>#DIV/0!</v>
      </c>
      <c r="N8" s="48" t="e">
        <f>(F8+I8)/L8/4*1000</f>
        <v>#DIV/0!</v>
      </c>
      <c r="O8" s="68"/>
      <c r="P8" s="69"/>
      <c r="Q8" s="42" t="e">
        <f>N8/P8</f>
        <v>#DIV/0!</v>
      </c>
      <c r="R8" s="30" t="e">
        <f>L8*N8*4/1000</f>
        <v>#DIV/0!</v>
      </c>
      <c r="S8" s="43" t="e">
        <f>F8/E8</f>
        <v>#DIV/0!</v>
      </c>
      <c r="T8" s="13"/>
    </row>
    <row r="9" spans="1:20" s="2" customFormat="1" ht="15" customHeight="1">
      <c r="A9" s="12" t="s">
        <v>21</v>
      </c>
      <c r="B9" s="49">
        <f>B8-B7</f>
        <v>0</v>
      </c>
      <c r="C9" s="49"/>
      <c r="D9" s="85">
        <f aca="true" t="shared" si="0" ref="D9:J9">D8-D7</f>
        <v>0</v>
      </c>
      <c r="E9" s="85">
        <f t="shared" si="0"/>
        <v>0</v>
      </c>
      <c r="F9" s="85">
        <f t="shared" si="0"/>
        <v>0</v>
      </c>
      <c r="G9" s="85">
        <f t="shared" si="0"/>
        <v>0</v>
      </c>
      <c r="H9" s="85">
        <f t="shared" si="0"/>
        <v>0</v>
      </c>
      <c r="I9" s="85">
        <f t="shared" si="0"/>
        <v>0</v>
      </c>
      <c r="J9" s="85">
        <f t="shared" si="0"/>
        <v>0</v>
      </c>
      <c r="K9" s="39"/>
      <c r="L9" s="111"/>
      <c r="M9" s="111"/>
      <c r="N9" s="107"/>
      <c r="O9" s="111"/>
      <c r="P9" s="111"/>
      <c r="Q9" s="79">
        <v>1.383</v>
      </c>
      <c r="R9" s="109"/>
      <c r="S9" s="80">
        <v>0.634</v>
      </c>
      <c r="T9" s="116"/>
    </row>
    <row r="10" spans="1:20" s="15" customFormat="1" ht="16.5" customHeight="1">
      <c r="A10" s="14" t="s">
        <v>10</v>
      </c>
      <c r="B10" s="45">
        <f aca="true" t="shared" si="1" ref="B10:J10">B9/4</f>
        <v>0</v>
      </c>
      <c r="C10" s="45"/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88"/>
      <c r="L10" s="112"/>
      <c r="M10" s="112"/>
      <c r="N10" s="108"/>
      <c r="O10" s="112"/>
      <c r="P10" s="112"/>
      <c r="Q10" s="89"/>
      <c r="R10" s="110"/>
      <c r="S10" s="90"/>
      <c r="T10" s="116"/>
    </row>
    <row r="11" s="2" customFormat="1" ht="11.25"/>
    <row r="12" s="2" customFormat="1" ht="11.25"/>
    <row r="13" s="2" customFormat="1" ht="11.25"/>
    <row r="14" s="2" customFormat="1" ht="11.25"/>
    <row r="15" s="2" customFormat="1" ht="11.25"/>
    <row r="16" s="2" customFormat="1" ht="11.25"/>
    <row r="17" s="2" customFormat="1" ht="11.25"/>
    <row r="18" s="2" customFormat="1" ht="11.25"/>
    <row r="19" s="2" customFormat="1" ht="11.25"/>
    <row r="20" s="2" customFormat="1" ht="11.25"/>
    <row r="21" s="2" customFormat="1" ht="11.25"/>
    <row r="22" s="2" customFormat="1" ht="11.25"/>
    <row r="23" s="2" customFormat="1" ht="11.25"/>
    <row r="24" s="2" customFormat="1" ht="11.25"/>
    <row r="25" s="2" customFormat="1" ht="11.25"/>
  </sheetData>
  <sheetProtection/>
  <mergeCells count="27">
    <mergeCell ref="R3:R5"/>
    <mergeCell ref="T9:T10"/>
    <mergeCell ref="O9:O10"/>
    <mergeCell ref="P9:P10"/>
    <mergeCell ref="S3:S5"/>
    <mergeCell ref="N9:N10"/>
    <mergeCell ref="R9:R10"/>
    <mergeCell ref="L9:L10"/>
    <mergeCell ref="M9:M10"/>
    <mergeCell ref="A3:A5"/>
    <mergeCell ref="I4:J4"/>
    <mergeCell ref="H4:H5"/>
    <mergeCell ref="F4:G4"/>
    <mergeCell ref="E4:E5"/>
    <mergeCell ref="D3:D5"/>
    <mergeCell ref="E3:J3"/>
    <mergeCell ref="B3:B5"/>
    <mergeCell ref="C3:C5"/>
    <mergeCell ref="N4:N5"/>
    <mergeCell ref="O4:O5"/>
    <mergeCell ref="P4:P5"/>
    <mergeCell ref="Q3:Q5"/>
    <mergeCell ref="K3:N3"/>
    <mergeCell ref="O3:P3"/>
    <mergeCell ref="M4:M5"/>
    <mergeCell ref="K4:K5"/>
    <mergeCell ref="L4:L5"/>
  </mergeCells>
  <printOptions/>
  <pageMargins left="0.75" right="0.75" top="1" bottom="1" header="0.5" footer="0.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11"/>
  <sheetViews>
    <sheetView workbookViewId="0" topLeftCell="B1">
      <selection activeCell="P8" sqref="P8"/>
    </sheetView>
  </sheetViews>
  <sheetFormatPr defaultColWidth="9.00390625" defaultRowHeight="12.75"/>
  <cols>
    <col min="1" max="1" width="17.875" style="1" customWidth="1"/>
    <col min="2" max="2" width="6.625" style="1" customWidth="1"/>
    <col min="3" max="3" width="7.00390625" style="1" customWidth="1"/>
    <col min="4" max="4" width="8.00390625" style="1" customWidth="1"/>
    <col min="5" max="5" width="8.25390625" style="1" customWidth="1"/>
    <col min="6" max="6" width="6.875" style="1" customWidth="1"/>
    <col min="7" max="7" width="6.125" style="1" customWidth="1"/>
    <col min="8" max="9" width="5.875" style="1" customWidth="1"/>
    <col min="10" max="10" width="6.25390625" style="1" customWidth="1"/>
    <col min="11" max="11" width="4.75390625" style="1" customWidth="1"/>
    <col min="12" max="12" width="4.875" style="1" customWidth="1"/>
    <col min="13" max="13" width="7.75390625" style="1" customWidth="1"/>
    <col min="14" max="14" width="8.125" style="1" customWidth="1"/>
    <col min="15" max="15" width="7.625" style="1" customWidth="1"/>
    <col min="16" max="16" width="8.375" style="1" customWidth="1"/>
    <col min="17" max="17" width="9.00390625" style="1" customWidth="1"/>
    <col min="18" max="18" width="7.625" style="1" customWidth="1"/>
    <col min="19" max="19" width="8.625" style="1" customWidth="1"/>
    <col min="20" max="16384" width="9.125" style="1" customWidth="1"/>
  </cols>
  <sheetData>
    <row r="1" spans="2:7" s="2" customFormat="1" ht="24.75" customHeight="1">
      <c r="B1" s="3" t="s">
        <v>9</v>
      </c>
      <c r="C1" s="3"/>
      <c r="D1" s="3"/>
      <c r="E1" s="3"/>
      <c r="F1" s="3"/>
      <c r="G1" s="3"/>
    </row>
    <row r="2" spans="3:14" s="2" customFormat="1" ht="24.75" customHeight="1">
      <c r="C2" s="2" t="s">
        <v>27</v>
      </c>
      <c r="M2" s="4"/>
      <c r="N2" s="4"/>
    </row>
    <row r="3" spans="1:19" s="2" customFormat="1" ht="14.25" customHeight="1">
      <c r="A3" s="101"/>
      <c r="B3" s="106" t="s">
        <v>13</v>
      </c>
      <c r="C3" s="91" t="s">
        <v>0</v>
      </c>
      <c r="D3" s="91" t="s">
        <v>1</v>
      </c>
      <c r="E3" s="94" t="s">
        <v>8</v>
      </c>
      <c r="F3" s="95"/>
      <c r="G3" s="95"/>
      <c r="H3" s="95"/>
      <c r="I3" s="95"/>
      <c r="J3" s="95"/>
      <c r="K3" s="94" t="s">
        <v>11</v>
      </c>
      <c r="L3" s="95"/>
      <c r="M3" s="96"/>
      <c r="N3" s="97"/>
      <c r="O3" s="98" t="s">
        <v>12</v>
      </c>
      <c r="P3" s="96"/>
      <c r="Q3" s="91" t="s">
        <v>19</v>
      </c>
      <c r="R3" s="113" t="s">
        <v>14</v>
      </c>
      <c r="S3" s="113" t="s">
        <v>20</v>
      </c>
    </row>
    <row r="4" spans="1:19" s="2" customFormat="1" ht="14.25" customHeight="1">
      <c r="A4" s="102"/>
      <c r="B4" s="106"/>
      <c r="C4" s="93"/>
      <c r="D4" s="93"/>
      <c r="E4" s="91" t="s">
        <v>2</v>
      </c>
      <c r="F4" s="104" t="s">
        <v>8</v>
      </c>
      <c r="G4" s="104"/>
      <c r="H4" s="105" t="s">
        <v>5</v>
      </c>
      <c r="I4" s="104" t="s">
        <v>8</v>
      </c>
      <c r="J4" s="94"/>
      <c r="K4" s="91" t="s">
        <v>15</v>
      </c>
      <c r="L4" s="99" t="s">
        <v>16</v>
      </c>
      <c r="M4" s="91" t="s">
        <v>17</v>
      </c>
      <c r="N4" s="91" t="s">
        <v>18</v>
      </c>
      <c r="O4" s="91" t="s">
        <v>17</v>
      </c>
      <c r="P4" s="91" t="s">
        <v>18</v>
      </c>
      <c r="Q4" s="93"/>
      <c r="R4" s="114"/>
      <c r="S4" s="114"/>
    </row>
    <row r="5" spans="1:19" s="2" customFormat="1" ht="126" customHeight="1">
      <c r="A5" s="103"/>
      <c r="B5" s="106"/>
      <c r="C5" s="92"/>
      <c r="D5" s="92"/>
      <c r="E5" s="92"/>
      <c r="F5" s="5" t="s">
        <v>3</v>
      </c>
      <c r="G5" s="5" t="s">
        <v>4</v>
      </c>
      <c r="H5" s="105"/>
      <c r="I5" s="5" t="s">
        <v>6</v>
      </c>
      <c r="J5" s="6" t="s">
        <v>7</v>
      </c>
      <c r="K5" s="92"/>
      <c r="L5" s="100"/>
      <c r="M5" s="92"/>
      <c r="N5" s="92"/>
      <c r="O5" s="92"/>
      <c r="P5" s="92"/>
      <c r="Q5" s="92"/>
      <c r="R5" s="115"/>
      <c r="S5" s="115"/>
    </row>
    <row r="6" spans="1:19" s="11" customFormat="1" ht="16.5" customHeight="1">
      <c r="A6" s="7">
        <v>1</v>
      </c>
      <c r="B6" s="8">
        <v>2</v>
      </c>
      <c r="C6" s="7">
        <v>3</v>
      </c>
      <c r="D6" s="7">
        <v>4</v>
      </c>
      <c r="E6" s="7">
        <v>5</v>
      </c>
      <c r="F6" s="9">
        <v>6</v>
      </c>
      <c r="G6" s="9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s="2" customFormat="1" ht="27.75" customHeight="1">
      <c r="A7" s="53" t="s">
        <v>22</v>
      </c>
      <c r="B7" s="20"/>
      <c r="C7" s="35">
        <f>B7*0.01</f>
        <v>0</v>
      </c>
      <c r="D7" s="35">
        <f>B7*0.99</f>
        <v>0</v>
      </c>
      <c r="E7" s="35">
        <f>D7*0.7</f>
        <v>0</v>
      </c>
      <c r="F7" s="36">
        <f>E7*0.634</f>
        <v>0</v>
      </c>
      <c r="G7" s="36">
        <f>E7*0.366</f>
        <v>0</v>
      </c>
      <c r="H7" s="35">
        <f>D7*0.3</f>
        <v>0</v>
      </c>
      <c r="I7" s="36">
        <f>H7*0.5</f>
        <v>0</v>
      </c>
      <c r="J7" s="37">
        <f>H7*0.5</f>
        <v>0</v>
      </c>
      <c r="K7" s="37"/>
      <c r="L7" s="35"/>
      <c r="M7" s="37"/>
      <c r="N7" s="35"/>
      <c r="O7" s="35"/>
      <c r="P7" s="38"/>
      <c r="Q7" s="35"/>
      <c r="R7" s="35"/>
      <c r="S7" s="35"/>
    </row>
    <row r="8" spans="1:20" s="2" customFormat="1" ht="18" customHeight="1">
      <c r="A8" s="52" t="s">
        <v>24</v>
      </c>
      <c r="B8" s="86">
        <f>C8+D8</f>
        <v>0</v>
      </c>
      <c r="C8" s="87">
        <f>C7</f>
        <v>0</v>
      </c>
      <c r="D8" s="36">
        <f>E8+H8</f>
        <v>0</v>
      </c>
      <c r="E8" s="39">
        <f>F8+G8</f>
        <v>0</v>
      </c>
      <c r="F8" s="84"/>
      <c r="G8" s="84"/>
      <c r="H8" s="40">
        <f>I8+J8</f>
        <v>0</v>
      </c>
      <c r="I8" s="84"/>
      <c r="J8" s="51">
        <f>J7</f>
        <v>0</v>
      </c>
      <c r="K8" s="67"/>
      <c r="L8" s="67"/>
      <c r="M8" s="41" t="e">
        <f>(F8+G8+I8)/K8/4*1000</f>
        <v>#DIV/0!</v>
      </c>
      <c r="N8" s="48" t="e">
        <f>(F8+I8)/L8/4*1000</f>
        <v>#DIV/0!</v>
      </c>
      <c r="O8" s="68"/>
      <c r="P8" s="69"/>
      <c r="Q8" s="42" t="e">
        <f>N8/P8</f>
        <v>#DIV/0!</v>
      </c>
      <c r="R8" s="30" t="e">
        <f>L8*N8*4/1000</f>
        <v>#DIV/0!</v>
      </c>
      <c r="S8" s="43" t="e">
        <f>F8/E8</f>
        <v>#DIV/0!</v>
      </c>
      <c r="T8" s="13"/>
    </row>
    <row r="9" spans="1:20" s="2" customFormat="1" ht="15" customHeight="1">
      <c r="A9" s="12" t="s">
        <v>21</v>
      </c>
      <c r="B9" s="85">
        <f>B8-B7</f>
        <v>0</v>
      </c>
      <c r="C9" s="85"/>
      <c r="D9" s="85">
        <f aca="true" t="shared" si="0" ref="D9:J9">D8-D7</f>
        <v>0</v>
      </c>
      <c r="E9" s="85">
        <f t="shared" si="0"/>
        <v>0</v>
      </c>
      <c r="F9" s="85">
        <f t="shared" si="0"/>
        <v>0</v>
      </c>
      <c r="G9" s="85">
        <f t="shared" si="0"/>
        <v>0</v>
      </c>
      <c r="H9" s="85">
        <f t="shared" si="0"/>
        <v>0</v>
      </c>
      <c r="I9" s="85">
        <f t="shared" si="0"/>
        <v>0</v>
      </c>
      <c r="J9" s="85">
        <f t="shared" si="0"/>
        <v>0</v>
      </c>
      <c r="K9" s="44"/>
      <c r="L9" s="111"/>
      <c r="M9" s="111"/>
      <c r="N9" s="107"/>
      <c r="O9" s="111"/>
      <c r="P9" s="111"/>
      <c r="Q9" s="79">
        <v>1.383</v>
      </c>
      <c r="R9" s="120"/>
      <c r="S9" s="82">
        <v>0.634</v>
      </c>
      <c r="T9" s="116"/>
    </row>
    <row r="10" spans="1:20" s="15" customFormat="1" ht="16.5" customHeight="1">
      <c r="A10" s="14" t="s">
        <v>10</v>
      </c>
      <c r="B10" s="45">
        <f aca="true" t="shared" si="1" ref="B10:J10">B9/4</f>
        <v>0</v>
      </c>
      <c r="C10" s="45"/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6"/>
      <c r="L10" s="118"/>
      <c r="M10" s="118"/>
      <c r="N10" s="119"/>
      <c r="O10" s="117"/>
      <c r="P10" s="118"/>
      <c r="Q10" s="54"/>
      <c r="R10" s="121"/>
      <c r="S10" s="55"/>
      <c r="T10" s="116"/>
    </row>
    <row r="11" spans="2:20" s="15" customFormat="1" ht="16.5" customHeight="1">
      <c r="B11" s="59"/>
      <c r="C11" s="59"/>
      <c r="D11" s="59"/>
      <c r="E11" s="59"/>
      <c r="F11" s="59"/>
      <c r="G11" s="59"/>
      <c r="H11" s="59"/>
      <c r="I11" s="59"/>
      <c r="J11" s="59"/>
      <c r="K11" s="46"/>
      <c r="L11" s="60"/>
      <c r="M11" s="60"/>
      <c r="N11" s="61"/>
      <c r="O11" s="62"/>
      <c r="P11" s="60"/>
      <c r="Q11" s="63"/>
      <c r="R11" s="64"/>
      <c r="S11" s="65"/>
      <c r="T11" s="66"/>
    </row>
    <row r="12" s="2" customFormat="1" ht="11.25"/>
    <row r="13" s="2" customFormat="1" ht="11.25"/>
    <row r="14" s="2" customFormat="1" ht="11.25"/>
    <row r="15" s="2" customFormat="1" ht="11.25"/>
    <row r="16" s="2" customFormat="1" ht="11.25"/>
    <row r="17" s="2" customFormat="1" ht="11.25"/>
    <row r="18" s="2" customFormat="1" ht="11.25"/>
  </sheetData>
  <sheetProtection/>
  <mergeCells count="27">
    <mergeCell ref="N4:N5"/>
    <mergeCell ref="O4:O5"/>
    <mergeCell ref="P4:P5"/>
    <mergeCell ref="Q3:Q5"/>
    <mergeCell ref="K3:N3"/>
    <mergeCell ref="O3:P3"/>
    <mergeCell ref="M4:M5"/>
    <mergeCell ref="K4:K5"/>
    <mergeCell ref="L4:L5"/>
    <mergeCell ref="A3:A5"/>
    <mergeCell ref="I4:J4"/>
    <mergeCell ref="H4:H5"/>
    <mergeCell ref="F4:G4"/>
    <mergeCell ref="E4:E5"/>
    <mergeCell ref="D3:D5"/>
    <mergeCell ref="E3:J3"/>
    <mergeCell ref="B3:B5"/>
    <mergeCell ref="C3:C5"/>
    <mergeCell ref="N9:N10"/>
    <mergeCell ref="R9:R10"/>
    <mergeCell ref="L9:L10"/>
    <mergeCell ref="M9:M10"/>
    <mergeCell ref="R3:R5"/>
    <mergeCell ref="T9:T10"/>
    <mergeCell ref="O9:O10"/>
    <mergeCell ref="P9:P10"/>
    <mergeCell ref="S3:S5"/>
  </mergeCells>
  <printOptions/>
  <pageMargins left="0.75" right="0.75" top="1" bottom="1" header="0.5" footer="0.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T11"/>
  <sheetViews>
    <sheetView workbookViewId="0" topLeftCell="B1">
      <selection activeCell="P8" sqref="P8"/>
    </sheetView>
  </sheetViews>
  <sheetFormatPr defaultColWidth="9.00390625" defaultRowHeight="12.75"/>
  <cols>
    <col min="1" max="1" width="17.875" style="1" customWidth="1"/>
    <col min="2" max="2" width="6.625" style="1" customWidth="1"/>
    <col min="3" max="3" width="7.00390625" style="1" customWidth="1"/>
    <col min="4" max="4" width="8.00390625" style="1" customWidth="1"/>
    <col min="5" max="5" width="8.25390625" style="1" customWidth="1"/>
    <col min="6" max="6" width="6.875" style="1" customWidth="1"/>
    <col min="7" max="7" width="6.125" style="1" customWidth="1"/>
    <col min="8" max="9" width="5.875" style="1" customWidth="1"/>
    <col min="10" max="10" width="5.25390625" style="1" customWidth="1"/>
    <col min="11" max="11" width="4.75390625" style="1" customWidth="1"/>
    <col min="12" max="12" width="4.875" style="1" customWidth="1"/>
    <col min="13" max="13" width="7.75390625" style="1" customWidth="1"/>
    <col min="14" max="14" width="9.625" style="1" customWidth="1"/>
    <col min="15" max="15" width="7.625" style="1" customWidth="1"/>
    <col min="16" max="16" width="7.00390625" style="1" customWidth="1"/>
    <col min="17" max="17" width="9.25390625" style="1" customWidth="1"/>
    <col min="18" max="18" width="9.00390625" style="1" customWidth="1"/>
    <col min="19" max="19" width="7.625" style="1" customWidth="1"/>
    <col min="20" max="16384" width="9.125" style="1" customWidth="1"/>
  </cols>
  <sheetData>
    <row r="1" spans="2:7" s="2" customFormat="1" ht="24.75" customHeight="1">
      <c r="B1" s="3" t="s">
        <v>9</v>
      </c>
      <c r="C1" s="3"/>
      <c r="D1" s="3"/>
      <c r="E1" s="3"/>
      <c r="F1" s="3"/>
      <c r="G1" s="3"/>
    </row>
    <row r="2" spans="3:14" s="2" customFormat="1" ht="24.75" customHeight="1">
      <c r="C2" s="2" t="s">
        <v>28</v>
      </c>
      <c r="M2" s="4"/>
      <c r="N2" s="4"/>
    </row>
    <row r="3" spans="1:19" s="2" customFormat="1" ht="14.25" customHeight="1">
      <c r="A3" s="101"/>
      <c r="B3" s="106" t="s">
        <v>13</v>
      </c>
      <c r="C3" s="91" t="s">
        <v>0</v>
      </c>
      <c r="D3" s="91" t="s">
        <v>1</v>
      </c>
      <c r="E3" s="94" t="s">
        <v>8</v>
      </c>
      <c r="F3" s="95"/>
      <c r="G3" s="95"/>
      <c r="H3" s="95"/>
      <c r="I3" s="95"/>
      <c r="J3" s="95"/>
      <c r="K3" s="94" t="s">
        <v>11</v>
      </c>
      <c r="L3" s="95"/>
      <c r="M3" s="96"/>
      <c r="N3" s="97"/>
      <c r="O3" s="98" t="s">
        <v>12</v>
      </c>
      <c r="P3" s="96"/>
      <c r="Q3" s="91" t="s">
        <v>19</v>
      </c>
      <c r="R3" s="113" t="s">
        <v>14</v>
      </c>
      <c r="S3" s="113" t="s">
        <v>20</v>
      </c>
    </row>
    <row r="4" spans="1:19" s="2" customFormat="1" ht="14.25" customHeight="1">
      <c r="A4" s="102"/>
      <c r="B4" s="106"/>
      <c r="C4" s="93"/>
      <c r="D4" s="93"/>
      <c r="E4" s="91" t="s">
        <v>2</v>
      </c>
      <c r="F4" s="104" t="s">
        <v>8</v>
      </c>
      <c r="G4" s="104"/>
      <c r="H4" s="105" t="s">
        <v>5</v>
      </c>
      <c r="I4" s="104" t="s">
        <v>8</v>
      </c>
      <c r="J4" s="94"/>
      <c r="K4" s="91" t="s">
        <v>15</v>
      </c>
      <c r="L4" s="99" t="s">
        <v>16</v>
      </c>
      <c r="M4" s="91" t="s">
        <v>17</v>
      </c>
      <c r="N4" s="91" t="s">
        <v>18</v>
      </c>
      <c r="O4" s="91" t="s">
        <v>17</v>
      </c>
      <c r="P4" s="91" t="s">
        <v>18</v>
      </c>
      <c r="Q4" s="93"/>
      <c r="R4" s="114"/>
      <c r="S4" s="114"/>
    </row>
    <row r="5" spans="1:19" s="2" customFormat="1" ht="126" customHeight="1">
      <c r="A5" s="103"/>
      <c r="B5" s="106"/>
      <c r="C5" s="92"/>
      <c r="D5" s="92"/>
      <c r="E5" s="92"/>
      <c r="F5" s="5" t="s">
        <v>3</v>
      </c>
      <c r="G5" s="5" t="s">
        <v>4</v>
      </c>
      <c r="H5" s="105"/>
      <c r="I5" s="5" t="s">
        <v>6</v>
      </c>
      <c r="J5" s="6" t="s">
        <v>7</v>
      </c>
      <c r="K5" s="92"/>
      <c r="L5" s="100"/>
      <c r="M5" s="92"/>
      <c r="N5" s="92"/>
      <c r="O5" s="92"/>
      <c r="P5" s="92"/>
      <c r="Q5" s="92"/>
      <c r="R5" s="115"/>
      <c r="S5" s="115"/>
    </row>
    <row r="6" spans="1:19" s="11" customFormat="1" ht="16.5" customHeight="1">
      <c r="A6" s="7">
        <v>1</v>
      </c>
      <c r="B6" s="8">
        <v>2</v>
      </c>
      <c r="C6" s="7">
        <v>3</v>
      </c>
      <c r="D6" s="7">
        <v>4</v>
      </c>
      <c r="E6" s="7">
        <v>5</v>
      </c>
      <c r="F6" s="9">
        <v>6</v>
      </c>
      <c r="G6" s="9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s="2" customFormat="1" ht="27.75" customHeight="1">
      <c r="A7" s="12" t="s">
        <v>22</v>
      </c>
      <c r="B7" s="20"/>
      <c r="C7" s="21">
        <f>B7*0.01</f>
        <v>0</v>
      </c>
      <c r="D7" s="21">
        <f>B7*0.99</f>
        <v>0</v>
      </c>
      <c r="E7" s="21">
        <f>D7*0.7</f>
        <v>0</v>
      </c>
      <c r="F7" s="22">
        <f>E7*0.634</f>
        <v>0</v>
      </c>
      <c r="G7" s="22">
        <f>E7*0.366</f>
        <v>0</v>
      </c>
      <c r="H7" s="21">
        <f>D7*0.3</f>
        <v>0</v>
      </c>
      <c r="I7" s="22">
        <f>H7*0.5</f>
        <v>0</v>
      </c>
      <c r="J7" s="23">
        <f>H7*0.5</f>
        <v>0</v>
      </c>
      <c r="K7" s="23"/>
      <c r="L7" s="21"/>
      <c r="M7" s="23"/>
      <c r="N7" s="21"/>
      <c r="O7" s="21"/>
      <c r="P7" s="24"/>
      <c r="Q7" s="21"/>
      <c r="R7" s="21"/>
      <c r="S7" s="21"/>
    </row>
    <row r="8" spans="1:20" s="2" customFormat="1" ht="24.75" customHeight="1">
      <c r="A8" s="52" t="s">
        <v>24</v>
      </c>
      <c r="B8" s="25">
        <f>C8+D8</f>
        <v>0</v>
      </c>
      <c r="C8" s="50">
        <f>C7</f>
        <v>0</v>
      </c>
      <c r="D8" s="22">
        <f>E8+H8</f>
        <v>0</v>
      </c>
      <c r="E8" s="26">
        <f>F8+G8</f>
        <v>0</v>
      </c>
      <c r="F8" s="84"/>
      <c r="G8" s="84"/>
      <c r="H8" s="27">
        <f>I8+J8</f>
        <v>0</v>
      </c>
      <c r="I8" s="84"/>
      <c r="J8" s="51">
        <f>J7</f>
        <v>0</v>
      </c>
      <c r="K8" s="67"/>
      <c r="L8" s="67"/>
      <c r="M8" s="28" t="e">
        <f>(F8+G8+I8)/K8/4*1000</f>
        <v>#DIV/0!</v>
      </c>
      <c r="N8" s="70" t="e">
        <f>(F8+I8)/L8/4*1000</f>
        <v>#DIV/0!</v>
      </c>
      <c r="O8" s="68"/>
      <c r="P8" s="69"/>
      <c r="Q8" s="29" t="e">
        <f>N8/P8</f>
        <v>#DIV/0!</v>
      </c>
      <c r="R8" s="30" t="e">
        <f>L8*N8*4/1000</f>
        <v>#DIV/0!</v>
      </c>
      <c r="S8" s="31" t="e">
        <f>F8/E8</f>
        <v>#DIV/0!</v>
      </c>
      <c r="T8" s="13"/>
    </row>
    <row r="9" spans="1:20" s="2" customFormat="1" ht="12.75">
      <c r="A9" s="12" t="s">
        <v>21</v>
      </c>
      <c r="B9" s="49">
        <f>B8-B7</f>
        <v>0</v>
      </c>
      <c r="C9" s="49"/>
      <c r="D9" s="85">
        <f aca="true" t="shared" si="0" ref="D9:J9">D8-D7</f>
        <v>0</v>
      </c>
      <c r="E9" s="85">
        <f t="shared" si="0"/>
        <v>0</v>
      </c>
      <c r="F9" s="85">
        <f t="shared" si="0"/>
        <v>0</v>
      </c>
      <c r="G9" s="85">
        <f t="shared" si="0"/>
        <v>0</v>
      </c>
      <c r="H9" s="85">
        <f t="shared" si="0"/>
        <v>0</v>
      </c>
      <c r="I9" s="85">
        <f t="shared" si="0"/>
        <v>0</v>
      </c>
      <c r="J9" s="85">
        <f t="shared" si="0"/>
        <v>0</v>
      </c>
      <c r="K9" s="32"/>
      <c r="L9" s="111"/>
      <c r="M9" s="111"/>
      <c r="N9" s="122"/>
      <c r="O9" s="111"/>
      <c r="P9" s="111"/>
      <c r="Q9" s="83">
        <v>1.383</v>
      </c>
      <c r="R9" s="120"/>
      <c r="S9" s="81">
        <v>0.634</v>
      </c>
      <c r="T9" s="116"/>
    </row>
    <row r="10" spans="1:20" s="15" customFormat="1" ht="15" customHeight="1">
      <c r="A10" s="14" t="s">
        <v>10</v>
      </c>
      <c r="B10" s="33">
        <f aca="true" t="shared" si="1" ref="B10:J10">B9/4</f>
        <v>0</v>
      </c>
      <c r="C10" s="33"/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4"/>
      <c r="L10" s="118"/>
      <c r="M10" s="118"/>
      <c r="N10" s="123"/>
      <c r="O10" s="117"/>
      <c r="P10" s="118"/>
      <c r="Q10" s="54"/>
      <c r="R10" s="121"/>
      <c r="S10" s="55"/>
      <c r="T10" s="116"/>
    </row>
    <row r="11" s="2" customFormat="1" ht="11.25">
      <c r="N11" s="13"/>
    </row>
    <row r="12" s="2" customFormat="1" ht="11.25"/>
    <row r="13" s="2" customFormat="1" ht="11.25"/>
    <row r="14" s="2" customFormat="1" ht="11.25"/>
    <row r="15" s="2" customFormat="1" ht="11.25"/>
    <row r="16" s="2" customFormat="1" ht="11.25"/>
    <row r="17" s="2" customFormat="1" ht="11.25"/>
    <row r="18" s="2" customFormat="1" ht="11.25"/>
    <row r="19" s="2" customFormat="1" ht="11.25"/>
  </sheetData>
  <sheetProtection/>
  <mergeCells count="27">
    <mergeCell ref="N4:N5"/>
    <mergeCell ref="O4:O5"/>
    <mergeCell ref="P4:P5"/>
    <mergeCell ref="Q3:Q5"/>
    <mergeCell ref="K3:N3"/>
    <mergeCell ref="O3:P3"/>
    <mergeCell ref="M4:M5"/>
    <mergeCell ref="K4:K5"/>
    <mergeCell ref="L4:L5"/>
    <mergeCell ref="A3:A5"/>
    <mergeCell ref="I4:J4"/>
    <mergeCell ref="H4:H5"/>
    <mergeCell ref="F4:G4"/>
    <mergeCell ref="E4:E5"/>
    <mergeCell ref="D3:D5"/>
    <mergeCell ref="E3:J3"/>
    <mergeCell ref="B3:B5"/>
    <mergeCell ref="C3:C5"/>
    <mergeCell ref="N9:N10"/>
    <mergeCell ref="R9:R10"/>
    <mergeCell ref="L9:L10"/>
    <mergeCell ref="M9:M10"/>
    <mergeCell ref="R3:R5"/>
    <mergeCell ref="T9:T10"/>
    <mergeCell ref="O9:O10"/>
    <mergeCell ref="P9:P10"/>
    <mergeCell ref="S3:S5"/>
  </mergeCells>
  <printOptions/>
  <pageMargins left="0.75" right="0.75" top="1" bottom="1" header="0.5" footer="0.5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26"/>
  <sheetViews>
    <sheetView tabSelected="1" workbookViewId="0" topLeftCell="H1">
      <selection activeCell="O8" sqref="O8"/>
    </sheetView>
  </sheetViews>
  <sheetFormatPr defaultColWidth="9.00390625" defaultRowHeight="12.75"/>
  <cols>
    <col min="1" max="1" width="17.875" style="1" customWidth="1"/>
    <col min="2" max="2" width="7.625" style="1" customWidth="1"/>
    <col min="3" max="3" width="5.75390625" style="1" customWidth="1"/>
    <col min="4" max="4" width="6.25390625" style="1" customWidth="1"/>
    <col min="5" max="5" width="5.75390625" style="1" customWidth="1"/>
    <col min="6" max="6" width="6.125" style="1" customWidth="1"/>
    <col min="7" max="7" width="6.25390625" style="1" customWidth="1"/>
    <col min="8" max="9" width="7.25390625" style="1" customWidth="1"/>
    <col min="10" max="10" width="6.75390625" style="1" customWidth="1"/>
    <col min="11" max="11" width="5.125" style="1" customWidth="1"/>
    <col min="12" max="12" width="4.875" style="1" customWidth="1"/>
    <col min="13" max="13" width="7.75390625" style="1" customWidth="1"/>
    <col min="14" max="14" width="8.875" style="1" customWidth="1"/>
    <col min="15" max="15" width="9.375" style="1" customWidth="1"/>
    <col min="16" max="16" width="9.125" style="1" customWidth="1"/>
    <col min="17" max="17" width="8.25390625" style="1" customWidth="1"/>
    <col min="18" max="18" width="7.625" style="1" customWidth="1"/>
    <col min="19" max="19" width="7.75390625" style="1" customWidth="1"/>
    <col min="20" max="16384" width="9.125" style="1" customWidth="1"/>
  </cols>
  <sheetData>
    <row r="1" spans="2:7" s="2" customFormat="1" ht="24.75" customHeight="1">
      <c r="B1" s="3" t="s">
        <v>9</v>
      </c>
      <c r="C1" s="3"/>
      <c r="D1" s="3"/>
      <c r="E1" s="3"/>
      <c r="F1" s="3"/>
      <c r="G1" s="3"/>
    </row>
    <row r="2" spans="3:14" s="2" customFormat="1" ht="24.75" customHeight="1">
      <c r="C2" s="2" t="s">
        <v>25</v>
      </c>
      <c r="M2" s="4"/>
      <c r="N2" s="4"/>
    </row>
    <row r="3" spans="1:19" s="2" customFormat="1" ht="14.25" customHeight="1">
      <c r="A3" s="101"/>
      <c r="B3" s="106" t="s">
        <v>13</v>
      </c>
      <c r="C3" s="91" t="s">
        <v>0</v>
      </c>
      <c r="D3" s="91" t="s">
        <v>1</v>
      </c>
      <c r="E3" s="94" t="s">
        <v>8</v>
      </c>
      <c r="F3" s="95"/>
      <c r="G3" s="95"/>
      <c r="H3" s="95"/>
      <c r="I3" s="95"/>
      <c r="J3" s="95"/>
      <c r="K3" s="94" t="s">
        <v>11</v>
      </c>
      <c r="L3" s="95"/>
      <c r="M3" s="96"/>
      <c r="N3" s="97"/>
      <c r="O3" s="98" t="s">
        <v>12</v>
      </c>
      <c r="P3" s="96"/>
      <c r="Q3" s="91" t="s">
        <v>19</v>
      </c>
      <c r="R3" s="113" t="s">
        <v>14</v>
      </c>
      <c r="S3" s="113" t="s">
        <v>20</v>
      </c>
    </row>
    <row r="4" spans="1:19" s="2" customFormat="1" ht="14.25" customHeight="1">
      <c r="A4" s="102"/>
      <c r="B4" s="106"/>
      <c r="C4" s="93"/>
      <c r="D4" s="93"/>
      <c r="E4" s="91" t="s">
        <v>2</v>
      </c>
      <c r="F4" s="104" t="s">
        <v>8</v>
      </c>
      <c r="G4" s="104"/>
      <c r="H4" s="105" t="s">
        <v>5</v>
      </c>
      <c r="I4" s="104" t="s">
        <v>8</v>
      </c>
      <c r="J4" s="94"/>
      <c r="K4" s="91" t="s">
        <v>15</v>
      </c>
      <c r="L4" s="99" t="s">
        <v>16</v>
      </c>
      <c r="M4" s="91" t="s">
        <v>17</v>
      </c>
      <c r="N4" s="91" t="s">
        <v>18</v>
      </c>
      <c r="O4" s="91" t="s">
        <v>17</v>
      </c>
      <c r="P4" s="91" t="s">
        <v>18</v>
      </c>
      <c r="Q4" s="93"/>
      <c r="R4" s="114"/>
      <c r="S4" s="114"/>
    </row>
    <row r="5" spans="1:19" s="2" customFormat="1" ht="125.25" customHeight="1">
      <c r="A5" s="103"/>
      <c r="B5" s="106"/>
      <c r="C5" s="92"/>
      <c r="D5" s="92"/>
      <c r="E5" s="92"/>
      <c r="F5" s="5" t="s">
        <v>3</v>
      </c>
      <c r="G5" s="5" t="s">
        <v>4</v>
      </c>
      <c r="H5" s="105"/>
      <c r="I5" s="5" t="s">
        <v>6</v>
      </c>
      <c r="J5" s="6" t="s">
        <v>7</v>
      </c>
      <c r="K5" s="92"/>
      <c r="L5" s="100"/>
      <c r="M5" s="92"/>
      <c r="N5" s="92"/>
      <c r="O5" s="92"/>
      <c r="P5" s="92"/>
      <c r="Q5" s="92"/>
      <c r="R5" s="115"/>
      <c r="S5" s="115"/>
    </row>
    <row r="6" spans="1:19" s="11" customFormat="1" ht="16.5" customHeight="1">
      <c r="A6" s="7">
        <v>1</v>
      </c>
      <c r="B6" s="8">
        <v>2</v>
      </c>
      <c r="C6" s="7">
        <v>3</v>
      </c>
      <c r="D6" s="7">
        <v>4</v>
      </c>
      <c r="E6" s="7">
        <v>5</v>
      </c>
      <c r="F6" s="9">
        <v>6</v>
      </c>
      <c r="G6" s="9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s="58" customFormat="1" ht="27.75" customHeight="1" thickBot="1">
      <c r="A7" s="53" t="s">
        <v>22</v>
      </c>
      <c r="B7" s="71">
        <f>'Школа 1'!B7+'Школа 1 (2)'!B7+'Школа 2'!B7</f>
        <v>0</v>
      </c>
      <c r="C7" s="74">
        <f>B7*0.01</f>
        <v>0</v>
      </c>
      <c r="D7" s="30">
        <f>B7*0.99</f>
        <v>0</v>
      </c>
      <c r="E7" s="30">
        <f>D7*0.7</f>
        <v>0</v>
      </c>
      <c r="F7" s="56">
        <f>E7*0.634</f>
        <v>0</v>
      </c>
      <c r="G7" s="56">
        <f>E7*0.366</f>
        <v>0</v>
      </c>
      <c r="H7" s="30">
        <f>D7*0.3</f>
        <v>0</v>
      </c>
      <c r="I7" s="56">
        <f>H7*0.5</f>
        <v>0</v>
      </c>
      <c r="J7" s="57">
        <f>H7*0.5</f>
        <v>0</v>
      </c>
      <c r="K7" s="57"/>
      <c r="L7" s="30"/>
      <c r="M7" s="57"/>
      <c r="N7" s="30"/>
      <c r="O7" s="56"/>
      <c r="P7" s="78"/>
      <c r="Q7" s="30"/>
      <c r="R7" s="30"/>
      <c r="S7" s="30"/>
    </row>
    <row r="8" spans="1:20" s="2" customFormat="1" ht="24.75" customHeight="1" thickBot="1">
      <c r="A8" s="52" t="s">
        <v>24</v>
      </c>
      <c r="B8" s="25">
        <f>'Школа 1'!B8+'Школа 1 (2)'!B8+'Школа 2'!B8</f>
        <v>0</v>
      </c>
      <c r="C8" s="71">
        <f>'Школа 1'!C8+'Школа 1 (2)'!C8+'Школа 2'!C8</f>
        <v>0</v>
      </c>
      <c r="D8" s="21">
        <f>E8+H8</f>
        <v>0</v>
      </c>
      <c r="E8" s="21">
        <f>F8+G8</f>
        <v>0</v>
      </c>
      <c r="F8" s="71">
        <f>'Школа 1'!F8+'Школа 1 (2)'!F8+'Школа 2'!F8</f>
        <v>0</v>
      </c>
      <c r="G8" s="71">
        <f>'Школа 1'!G8+'Школа 1 (2)'!G8+'Школа 2'!G8</f>
        <v>0</v>
      </c>
      <c r="H8" s="72">
        <f>I8+J8</f>
        <v>0</v>
      </c>
      <c r="I8" s="71">
        <f>'Школа 1'!I8+'Школа 1 (2)'!I8+'Школа 2'!I8</f>
        <v>0</v>
      </c>
      <c r="J8" s="71">
        <f>'Школа 1'!J8+'Школа 1 (2)'!J8+'Школа 2'!J8</f>
        <v>0</v>
      </c>
      <c r="K8" s="71">
        <f>'Школа 1'!K8+'Школа 1 (2)'!K8+'Школа 2'!K8</f>
        <v>0</v>
      </c>
      <c r="L8" s="71">
        <f>'Школа 1'!L8+'Школа 1 (2)'!L8+'Школа 2'!L8</f>
        <v>0</v>
      </c>
      <c r="M8" s="73" t="e">
        <f>(F8+G8+I8)/K8/4*1000</f>
        <v>#DIV/0!</v>
      </c>
      <c r="N8" s="75" t="e">
        <f>(F8+I8)/L8/4*1000</f>
        <v>#DIV/0!</v>
      </c>
      <c r="O8" s="76"/>
      <c r="P8" s="76"/>
      <c r="Q8" s="77" t="e">
        <f>N8/P8</f>
        <v>#DIV/0!</v>
      </c>
      <c r="R8" s="30" t="e">
        <f>L8*N8*4/1000</f>
        <v>#DIV/0!</v>
      </c>
      <c r="S8" s="31" t="e">
        <f>F8/E8</f>
        <v>#DIV/0!</v>
      </c>
      <c r="T8" s="13"/>
    </row>
    <row r="9" spans="1:20" s="2" customFormat="1" ht="12.75">
      <c r="A9" s="12" t="s">
        <v>21</v>
      </c>
      <c r="B9" s="49">
        <f>B8-B7</f>
        <v>0</v>
      </c>
      <c r="C9" s="49"/>
      <c r="D9" s="49">
        <f aca="true" t="shared" si="0" ref="D9:J9">D8-D7</f>
        <v>0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85">
        <f t="shared" si="0"/>
        <v>0</v>
      </c>
      <c r="I9" s="49">
        <f t="shared" si="0"/>
        <v>0</v>
      </c>
      <c r="J9" s="49">
        <f t="shared" si="0"/>
        <v>0</v>
      </c>
      <c r="K9" s="32"/>
      <c r="L9" s="111"/>
      <c r="M9" s="111"/>
      <c r="N9" s="122"/>
      <c r="O9" s="117"/>
      <c r="P9" s="117"/>
      <c r="Q9" s="127">
        <v>1.383</v>
      </c>
      <c r="R9" s="120"/>
      <c r="S9" s="125">
        <v>63.4</v>
      </c>
      <c r="T9" s="116"/>
    </row>
    <row r="10" spans="1:20" s="15" customFormat="1" ht="15" customHeight="1">
      <c r="A10" s="14" t="s">
        <v>10</v>
      </c>
      <c r="B10" s="33">
        <f aca="true" t="shared" si="1" ref="B10:J10">B9/4</f>
        <v>0</v>
      </c>
      <c r="C10" s="33"/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4"/>
      <c r="L10" s="118"/>
      <c r="M10" s="118"/>
      <c r="N10" s="123"/>
      <c r="O10" s="117"/>
      <c r="P10" s="118"/>
      <c r="Q10" s="128"/>
      <c r="R10" s="121"/>
      <c r="S10" s="126"/>
      <c r="T10" s="116"/>
    </row>
    <row r="11" spans="1:15" s="2" customFormat="1" ht="20.25" customHeight="1">
      <c r="A11" s="4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2" customFormat="1" ht="11.25">
      <c r="A12" s="1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1.25">
      <c r="A13" s="18"/>
      <c r="B13" s="19"/>
      <c r="C13" s="19"/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1.25">
      <c r="A14" s="1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2" customFormat="1" ht="11.25">
      <c r="A15" s="1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2" customFormat="1" ht="11.25">
      <c r="A16" s="1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28" s="2" customFormat="1" ht="15" customHeight="1">
      <c r="A17" s="1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AB17" s="16" t="s">
        <v>23</v>
      </c>
    </row>
    <row r="18" spans="1:28" s="2" customFormat="1" ht="11.25">
      <c r="A18" s="18"/>
      <c r="B18" s="124"/>
      <c r="C18" s="124"/>
      <c r="D18" s="12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AB18" s="16"/>
    </row>
    <row r="19" spans="1:28" s="2" customFormat="1" ht="11.25">
      <c r="A19" s="1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AB19" s="16"/>
    </row>
    <row r="20" spans="1:28" s="2" customFormat="1" ht="11.25">
      <c r="A20" s="18"/>
      <c r="B20" s="124"/>
      <c r="C20" s="124"/>
      <c r="D20" s="12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AB20" s="16"/>
    </row>
    <row r="21" spans="1:28" s="2" customFormat="1" ht="11.25">
      <c r="A21" s="18"/>
      <c r="B21" s="124"/>
      <c r="C21" s="124"/>
      <c r="D21" s="12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AB21" s="17"/>
    </row>
    <row r="22" spans="1:15" s="2" customFormat="1" ht="11.25">
      <c r="A22" s="1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2" customFormat="1" ht="11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2" customFormat="1" ht="11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2" customFormat="1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2" customFormat="1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</sheetData>
  <sheetProtection/>
  <mergeCells count="32">
    <mergeCell ref="A3:A5"/>
    <mergeCell ref="I4:J4"/>
    <mergeCell ref="H4:H5"/>
    <mergeCell ref="F4:G4"/>
    <mergeCell ref="E4:E5"/>
    <mergeCell ref="D3:D5"/>
    <mergeCell ref="E3:J3"/>
    <mergeCell ref="B3:B5"/>
    <mergeCell ref="C3:C5"/>
    <mergeCell ref="S3:S5"/>
    <mergeCell ref="N9:N10"/>
    <mergeCell ref="R9:R10"/>
    <mergeCell ref="L9:L10"/>
    <mergeCell ref="M9:M10"/>
    <mergeCell ref="N4:N5"/>
    <mergeCell ref="O4:O5"/>
    <mergeCell ref="P4:P5"/>
    <mergeCell ref="Q3:Q5"/>
    <mergeCell ref="K3:N3"/>
    <mergeCell ref="S9:S10"/>
    <mergeCell ref="T9:T10"/>
    <mergeCell ref="O9:O10"/>
    <mergeCell ref="P9:P10"/>
    <mergeCell ref="Q9:Q10"/>
    <mergeCell ref="B21:D21"/>
    <mergeCell ref="B18:D18"/>
    <mergeCell ref="B20:D20"/>
    <mergeCell ref="R3:R5"/>
    <mergeCell ref="O3:P3"/>
    <mergeCell ref="M4:M5"/>
    <mergeCell ref="K4:K5"/>
    <mergeCell ref="L4:L5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Лаборатория</dc:creator>
  <cp:keywords/>
  <dc:description/>
  <cp:lastModifiedBy>Лаборатория</cp:lastModifiedBy>
  <cp:lastPrinted>2007-08-03T13:16:27Z</cp:lastPrinted>
  <dcterms:created xsi:type="dcterms:W3CDTF">2007-05-12T10:46:30Z</dcterms:created>
  <dcterms:modified xsi:type="dcterms:W3CDTF">2007-08-06T05:36:15Z</dcterms:modified>
  <cp:category/>
  <cp:version/>
  <cp:contentType/>
  <cp:contentStatus/>
</cp:coreProperties>
</file>